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easurement form" sheetId="7" r:id="rId1"/>
    <sheet name="Schedule (2)" sheetId="6" r:id="rId2"/>
    <sheet name="Estimate" sheetId="1" r:id="rId3"/>
    <sheet name="Schedule" sheetId="2" r:id="rId4"/>
    <sheet name="tender opening member" sheetId="3" r:id="rId5"/>
    <sheet name="Tender Evaluation memeber" sheetId="4" r:id="rId6"/>
  </sheets>
  <calcPr calcId="152511"/>
</workbook>
</file>

<file path=xl/calcChain.xml><?xml version="1.0" encoding="utf-8"?>
<calcChain xmlns="http://schemas.openxmlformats.org/spreadsheetml/2006/main">
  <c r="E10" i="7" l="1"/>
  <c r="E11" i="7"/>
  <c r="E7" i="7"/>
  <c r="E19" i="1" l="1"/>
  <c r="H14" i="1"/>
  <c r="H6" i="1"/>
  <c r="F14" i="2"/>
  <c r="I7" i="6"/>
  <c r="F6" i="6"/>
  <c r="E13" i="1"/>
  <c r="G13" i="1" s="1"/>
  <c r="I13" i="1" s="1"/>
  <c r="E5" i="1"/>
  <c r="G5" i="1" s="1"/>
  <c r="G14" i="1" l="1"/>
  <c r="I5" i="1"/>
  <c r="G18" i="1" l="1"/>
  <c r="G17" i="1"/>
  <c r="G15" i="1"/>
  <c r="G19" i="1" l="1"/>
</calcChain>
</file>

<file path=xl/sharedStrings.xml><?xml version="1.0" encoding="utf-8"?>
<sst xmlns="http://schemas.openxmlformats.org/spreadsheetml/2006/main" count="126" uniqueCount="89">
  <si>
    <t>SL#</t>
  </si>
  <si>
    <t>Voltage level(kV)</t>
  </si>
  <si>
    <t>Clearance requirement</t>
  </si>
  <si>
    <t>Location</t>
  </si>
  <si>
    <t>Dhamdum to Dorokha-Wangchuk under Dorokha Drungkhag</t>
  </si>
  <si>
    <t>Line Length (km)</t>
  </si>
  <si>
    <t xml:space="preserve">Dhamdum to Ugyentse </t>
  </si>
  <si>
    <t>Sarkikhola - Suktey-Boteykharka</t>
  </si>
  <si>
    <t>Alay Sangla- Sinkauley</t>
  </si>
  <si>
    <t>Gawadong-Kalingtar</t>
  </si>
  <si>
    <t>Samtse -Sang-Nga-Chholing</t>
  </si>
  <si>
    <t>Samtse -Dhamdum</t>
  </si>
  <si>
    <t>Clearing of all growth ( inclusive of bushes and creepers) within  6.0Mtr of the center line on both the side  ( 12Mtrs) and in addition, of the trees that could fall and contact the line</t>
  </si>
  <si>
    <t>Clearing of all growth ( inclusive of bushes and creepers) within  4.5Mtr of the center line on both the side  ( 12Mtrs) and in addition, of the trees that could fall and contact the line</t>
  </si>
  <si>
    <t>Description</t>
  </si>
  <si>
    <t>Date</t>
  </si>
  <si>
    <t>To</t>
  </si>
  <si>
    <t>From</t>
  </si>
  <si>
    <t>Sale of Tender</t>
  </si>
  <si>
    <t>Opening of Tender</t>
  </si>
  <si>
    <t>Evaluation of Tender</t>
  </si>
  <si>
    <t>Issuance of Letter of Intend to Award</t>
  </si>
  <si>
    <t>Presentation of tender evaluation report</t>
  </si>
  <si>
    <t>Issuance of Notification of Award</t>
  </si>
  <si>
    <t>Submission of performance security by Bidder and Signing of Contract Agreement</t>
  </si>
  <si>
    <t>Issuance of work order</t>
  </si>
  <si>
    <t>Handing taking of Site</t>
  </si>
  <si>
    <t>Received of letter of acceptance</t>
  </si>
  <si>
    <t>Proposed Tender Evaluation committee</t>
  </si>
  <si>
    <t>Proposed tender opening committee</t>
  </si>
  <si>
    <t>30 Days</t>
  </si>
  <si>
    <t>Name</t>
  </si>
  <si>
    <t>Remarks</t>
  </si>
  <si>
    <t>Mr. Vesraj</t>
  </si>
  <si>
    <t>Chair person</t>
  </si>
  <si>
    <t>Mr. Uttam Sunar</t>
  </si>
  <si>
    <t>member</t>
  </si>
  <si>
    <t>Mr. Yeshila</t>
  </si>
  <si>
    <t>Mr. Robin Gurung</t>
  </si>
  <si>
    <t>Finance</t>
  </si>
  <si>
    <t>Ms.Kunzang Pemo</t>
  </si>
  <si>
    <t>Mr. Thinley Namgay</t>
  </si>
  <si>
    <t>Team leader</t>
  </si>
  <si>
    <t>Tashchholing -Norgaygang</t>
  </si>
  <si>
    <t xml:space="preserve">Upper Talay- Puridara and Jamirkot area </t>
  </si>
  <si>
    <t>Total 33kV line (km)</t>
  </si>
  <si>
    <t>Total 11kV line (km)</t>
  </si>
  <si>
    <t>Rate(Nu)</t>
  </si>
  <si>
    <t>Total Amount</t>
  </si>
  <si>
    <t>Total</t>
  </si>
  <si>
    <t>16.01.2020</t>
  </si>
  <si>
    <t>15.02.2020</t>
  </si>
  <si>
    <t xml:space="preserve">3PM </t>
  </si>
  <si>
    <t>16.02.2020</t>
  </si>
  <si>
    <t>18.02.2020</t>
  </si>
  <si>
    <t>3 working days</t>
  </si>
  <si>
    <t>within 3 working days</t>
  </si>
  <si>
    <t>Schedule for Tender</t>
  </si>
  <si>
    <t>Estimate for RoW</t>
  </si>
  <si>
    <t>Bill of Quantities</t>
  </si>
  <si>
    <t>Bid Security</t>
  </si>
  <si>
    <t>Bid Validity</t>
  </si>
  <si>
    <t>90 days after bid opening</t>
  </si>
  <si>
    <t>Bid security</t>
  </si>
  <si>
    <t>30 days beyond bid validity</t>
  </si>
  <si>
    <t>Feb</t>
  </si>
  <si>
    <t>March</t>
  </si>
  <si>
    <t>April</t>
  </si>
  <si>
    <t>May</t>
  </si>
  <si>
    <t>June</t>
  </si>
  <si>
    <t xml:space="preserve">Work Completion </t>
  </si>
  <si>
    <t>24.02.2020</t>
  </si>
  <si>
    <t>01.03.2020</t>
  </si>
  <si>
    <t>04.03.2020</t>
  </si>
  <si>
    <t>05.03.2020</t>
  </si>
  <si>
    <t>20% of contract price</t>
  </si>
  <si>
    <t>Rate [Nu]</t>
  </si>
  <si>
    <t>Amount [Nu]</t>
  </si>
  <si>
    <t>Thunwa, Ranitar, Herintar, Jigme Singye Wangchuk,Sanglung, Sengdhen, Dorokha, Denchukha, Dumtoe, Basanti, Mithun, Sebichang and part of Rangtse village</t>
  </si>
  <si>
    <t>Samtse, Norbugang, Ugyentse, Phuntshopelri and Parts of Sangacholing Gewog</t>
  </si>
  <si>
    <t>Tading</t>
  </si>
  <si>
    <t>Samtse, Bastar, Duarpani, Lamitar, Uttary and Phuentshoelri</t>
  </si>
  <si>
    <t>Total Amount [Nu]</t>
  </si>
  <si>
    <t>Dhamdum to Tashichhoeling, Jogimara to Tashichhoeling</t>
  </si>
  <si>
    <t>Tashichhoeling, Namgaychhoeling, Pemaling, Tendruk, Norgaygang and parts of Sangachhoeling Gewog</t>
  </si>
  <si>
    <t xml:space="preserve"> Approx. Line Length (km)</t>
  </si>
  <si>
    <t>Payment will be made as per actual work done</t>
  </si>
  <si>
    <t>Clearing of all growth (inclusive of bushes and creepers) within  6.0Mtr from the center line on both the side  (12Mtrs in total) and in addition, trees (upper side of the line) that could fall and contact the line</t>
  </si>
  <si>
    <t>Clearing of all growth (inclusive of bushes and creepers) within  4.5Mtr from center line on both the side  (9Mtrs in total) and in addition, trees (upper side of the line) that could fall and contact the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</si>
</sst>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4"/>
      <color rgb="FF000000"/>
      <name val="Calibri"/>
      <family val="2"/>
      <scheme val="minor"/>
    </font>
    <font>
      <sz val="14"/>
      <color theme="1"/>
      <name val="Times New Roman"/>
      <family val="1"/>
    </font>
    <font>
      <b/>
      <sz val="14"/>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wrapText="1"/>
    </xf>
    <xf numFmtId="0" fontId="3" fillId="0" borderId="1" xfId="0" applyFont="1" applyBorder="1" applyAlignment="1">
      <alignment horizontal="center"/>
    </xf>
    <xf numFmtId="0" fontId="3" fillId="0" borderId="0" xfId="0" applyFont="1"/>
    <xf numFmtId="43" fontId="2" fillId="0" borderId="1" xfId="1" applyFont="1" applyBorder="1" applyAlignment="1">
      <alignment horizontal="center"/>
    </xf>
    <xf numFmtId="43" fontId="3" fillId="0" borderId="1" xfId="1" applyFont="1" applyBorder="1" applyAlignment="1">
      <alignment horizontal="center"/>
    </xf>
    <xf numFmtId="164" fontId="2" fillId="0" borderId="0" xfId="0" applyNumberFormat="1" applyFont="1"/>
    <xf numFmtId="0" fontId="4" fillId="0" borderId="0" xfId="0" applyFont="1" applyAlignment="1">
      <alignment horizontal="center"/>
    </xf>
    <xf numFmtId="2" fontId="4" fillId="0" borderId="0" xfId="0" applyNumberFormat="1" applyFont="1" applyAlignment="1">
      <alignment horizontal="center"/>
    </xf>
    <xf numFmtId="10" fontId="2" fillId="0" borderId="0" xfId="0" applyNumberFormat="1" applyFont="1"/>
    <xf numFmtId="43" fontId="2" fillId="0" borderId="0" xfId="0" applyNumberFormat="1" applyFont="1"/>
    <xf numFmtId="43" fontId="2" fillId="0" borderId="0" xfId="1" applyFont="1" applyAlignment="1">
      <alignment horizontal="center"/>
    </xf>
    <xf numFmtId="43" fontId="2" fillId="0" borderId="0" xfId="1" applyFont="1"/>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5"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wrapText="1"/>
    </xf>
    <xf numFmtId="0" fontId="0" fillId="0" borderId="0" xfId="0" applyAlignment="1">
      <alignment horizontal="left"/>
    </xf>
    <xf numFmtId="0" fontId="5" fillId="0" borderId="0" xfId="0" applyFont="1" applyAlignment="1">
      <alignment horizontal="center" vertical="center"/>
    </xf>
    <xf numFmtId="0" fontId="6" fillId="0" borderId="0" xfId="0" applyFont="1"/>
    <xf numFmtId="0" fontId="5" fillId="0" borderId="0" xfId="0" applyFont="1"/>
    <xf numFmtId="0" fontId="5" fillId="0" borderId="0" xfId="0" applyFont="1" applyAlignment="1">
      <alignment horizontal="center"/>
    </xf>
    <xf numFmtId="43" fontId="5" fillId="0" borderId="0" xfId="1"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3" fontId="6" fillId="0" borderId="1" xfId="1" applyFont="1" applyBorder="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xf numFmtId="43" fontId="5" fillId="0" borderId="1" xfId="1" applyFont="1" applyBorder="1" applyAlignment="1"/>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left" wrapText="1"/>
    </xf>
    <xf numFmtId="0" fontId="5" fillId="0" borderId="1" xfId="0" applyFont="1" applyBorder="1" applyAlignment="1">
      <alignment horizontal="center"/>
    </xf>
    <xf numFmtId="43" fontId="5" fillId="0" borderId="1" xfId="1" applyFont="1" applyBorder="1" applyAlignment="1">
      <alignment horizont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left" wrapText="1"/>
    </xf>
    <xf numFmtId="0" fontId="6" fillId="0" borderId="1" xfId="0" applyFont="1" applyBorder="1" applyAlignment="1">
      <alignmen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43" fontId="5" fillId="0" borderId="1" xfId="1"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vertical="center"/>
    </xf>
    <xf numFmtId="43" fontId="6" fillId="0" borderId="1" xfId="1" applyFont="1" applyBorder="1" applyAlignment="1">
      <alignment horizontal="center"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43" fontId="6" fillId="0" borderId="1" xfId="1" applyFont="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G4" sqref="G4"/>
    </sheetView>
  </sheetViews>
  <sheetFormatPr defaultRowHeight="18.75" x14ac:dyDescent="0.3"/>
  <cols>
    <col min="1" max="1" width="4.28515625" style="31" bestFit="1" customWidth="1"/>
    <col min="2" max="2" width="12.140625" style="33" customWidth="1"/>
    <col min="3" max="3" width="39.42578125" style="33" customWidth="1"/>
    <col min="4" max="4" width="42.42578125" style="33" customWidth="1"/>
    <col min="5" max="5" width="15.85546875" style="34" bestFit="1" customWidth="1"/>
    <col min="6" max="6" width="12.7109375" style="33" customWidth="1"/>
    <col min="7" max="7" width="14.85546875" style="35" customWidth="1"/>
    <col min="8" max="8" width="20" style="31" customWidth="1"/>
    <col min="9" max="16384" width="9.140625" style="33"/>
  </cols>
  <sheetData>
    <row r="1" spans="1:8" x14ac:dyDescent="0.3">
      <c r="B1" s="32" t="s">
        <v>59</v>
      </c>
    </row>
    <row r="2" spans="1:8" x14ac:dyDescent="0.3">
      <c r="B2" s="32"/>
    </row>
    <row r="3" spans="1:8" s="39" customFormat="1" ht="56.25" x14ac:dyDescent="0.25">
      <c r="A3" s="36" t="s">
        <v>0</v>
      </c>
      <c r="B3" s="37" t="s">
        <v>1</v>
      </c>
      <c r="C3" s="36" t="s">
        <v>2</v>
      </c>
      <c r="D3" s="36" t="s">
        <v>3</v>
      </c>
      <c r="E3" s="37" t="s">
        <v>85</v>
      </c>
      <c r="F3" s="37" t="s">
        <v>76</v>
      </c>
      <c r="G3" s="38" t="s">
        <v>77</v>
      </c>
      <c r="H3" s="36" t="s">
        <v>32</v>
      </c>
    </row>
    <row r="4" spans="1:8" ht="93.75" x14ac:dyDescent="0.3">
      <c r="A4" s="40">
        <v>1</v>
      </c>
      <c r="B4" s="41">
        <v>33</v>
      </c>
      <c r="C4" s="42" t="s">
        <v>87</v>
      </c>
      <c r="D4" s="43" t="s">
        <v>78</v>
      </c>
      <c r="E4" s="44">
        <v>142</v>
      </c>
      <c r="F4" s="45"/>
      <c r="G4" s="46"/>
      <c r="H4" s="47" t="s">
        <v>86</v>
      </c>
    </row>
    <row r="5" spans="1:8" ht="37.5" x14ac:dyDescent="0.3">
      <c r="A5" s="48"/>
      <c r="B5" s="41"/>
      <c r="C5" s="42"/>
      <c r="D5" s="49" t="s">
        <v>81</v>
      </c>
      <c r="E5" s="44">
        <v>15</v>
      </c>
      <c r="F5" s="50"/>
      <c r="G5" s="51"/>
      <c r="H5" s="52"/>
    </row>
    <row r="6" spans="1:8" ht="37.5" x14ac:dyDescent="0.3">
      <c r="A6" s="53"/>
      <c r="B6" s="41"/>
      <c r="C6" s="42"/>
      <c r="D6" s="43" t="s">
        <v>83</v>
      </c>
      <c r="E6" s="36">
        <v>37</v>
      </c>
      <c r="F6" s="50"/>
      <c r="G6" s="51"/>
      <c r="H6" s="52"/>
    </row>
    <row r="7" spans="1:8" x14ac:dyDescent="0.3">
      <c r="A7" s="44"/>
      <c r="B7" s="44"/>
      <c r="C7" s="54"/>
      <c r="D7" s="55" t="s">
        <v>45</v>
      </c>
      <c r="E7" s="38">
        <f>SUM(E4:E6)</f>
        <v>194</v>
      </c>
      <c r="F7" s="45"/>
      <c r="G7" s="46"/>
      <c r="H7" s="52"/>
    </row>
    <row r="8" spans="1:8" ht="25.5" customHeight="1" x14ac:dyDescent="0.3">
      <c r="A8" s="40">
        <v>2</v>
      </c>
      <c r="B8" s="40">
        <v>11</v>
      </c>
      <c r="C8" s="56" t="s">
        <v>88</v>
      </c>
      <c r="D8" s="43" t="s">
        <v>80</v>
      </c>
      <c r="E8" s="44">
        <v>7</v>
      </c>
      <c r="F8" s="45"/>
      <c r="G8" s="46"/>
      <c r="H8" s="52"/>
    </row>
    <row r="9" spans="1:8" ht="56.25" x14ac:dyDescent="0.3">
      <c r="A9" s="48"/>
      <c r="B9" s="48"/>
      <c r="C9" s="57"/>
      <c r="D9" s="49" t="s">
        <v>79</v>
      </c>
      <c r="E9" s="44">
        <v>202</v>
      </c>
      <c r="F9" s="45"/>
      <c r="G9" s="46"/>
      <c r="H9" s="52"/>
    </row>
    <row r="10" spans="1:8" ht="56.25" x14ac:dyDescent="0.3">
      <c r="A10" s="53"/>
      <c r="B10" s="53"/>
      <c r="C10" s="58"/>
      <c r="D10" s="54" t="s">
        <v>84</v>
      </c>
      <c r="E10" s="44">
        <f>285-37</f>
        <v>248</v>
      </c>
      <c r="F10" s="44"/>
      <c r="G10" s="59"/>
      <c r="H10" s="60"/>
    </row>
    <row r="11" spans="1:8" x14ac:dyDescent="0.3">
      <c r="A11" s="61"/>
      <c r="B11" s="61"/>
      <c r="C11" s="43"/>
      <c r="D11" s="55" t="s">
        <v>46</v>
      </c>
      <c r="E11" s="62">
        <f>SUM(E8:E10)</f>
        <v>457</v>
      </c>
      <c r="F11" s="45"/>
      <c r="G11" s="46"/>
      <c r="H11" s="44"/>
    </row>
    <row r="12" spans="1:8" x14ac:dyDescent="0.3">
      <c r="A12" s="44"/>
      <c r="B12" s="63" t="s">
        <v>82</v>
      </c>
      <c r="C12" s="64"/>
      <c r="D12" s="64"/>
      <c r="E12" s="64"/>
      <c r="F12" s="65"/>
      <c r="G12" s="66"/>
      <c r="H12" s="44"/>
    </row>
    <row r="13" spans="1:8" x14ac:dyDescent="0.3">
      <c r="E13" s="33"/>
    </row>
  </sheetData>
  <mergeCells count="8">
    <mergeCell ref="H4:H10"/>
    <mergeCell ref="B12:F12"/>
    <mergeCell ref="C4:C6"/>
    <mergeCell ref="B4:B6"/>
    <mergeCell ref="A4:A6"/>
    <mergeCell ref="C8:C10"/>
    <mergeCell ref="B8:B10"/>
    <mergeCell ref="A8:A10"/>
  </mergeCells>
  <pageMargins left="0.7" right="0.7" top="0.75" bottom="0.75" header="0.3" footer="0.3"/>
  <pageSetup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C5" sqref="C5"/>
    </sheetView>
  </sheetViews>
  <sheetFormatPr defaultRowHeight="24" customHeight="1" x14ac:dyDescent="0.25"/>
  <cols>
    <col min="1" max="1" width="9.140625" style="3"/>
    <col min="2" max="2" width="42.7109375" style="2" bestFit="1" customWidth="1"/>
    <col min="3" max="3" width="13.85546875" style="2" customWidth="1"/>
    <col min="4" max="4" width="11.28515625" style="2" bestFit="1" customWidth="1"/>
    <col min="5" max="5" width="24.7109375" style="2" bestFit="1" customWidth="1"/>
    <col min="6" max="16384" width="9.140625" style="2"/>
  </cols>
  <sheetData>
    <row r="1" spans="1:10" ht="24" customHeight="1" x14ac:dyDescent="0.25">
      <c r="A1" s="27" t="s">
        <v>57</v>
      </c>
      <c r="B1" s="27"/>
      <c r="C1" s="27"/>
      <c r="D1" s="27"/>
      <c r="E1" s="27"/>
    </row>
    <row r="2" spans="1:10" ht="24" customHeight="1" x14ac:dyDescent="0.25">
      <c r="A2" s="6"/>
      <c r="B2" s="5"/>
      <c r="C2" s="28" t="s">
        <v>15</v>
      </c>
      <c r="D2" s="28"/>
      <c r="E2" s="5"/>
    </row>
    <row r="3" spans="1:10" ht="24" customHeight="1" x14ac:dyDescent="0.25">
      <c r="A3" s="14" t="s">
        <v>0</v>
      </c>
      <c r="B3" s="11" t="s">
        <v>14</v>
      </c>
      <c r="C3" s="11" t="s">
        <v>17</v>
      </c>
      <c r="D3" s="11" t="s">
        <v>16</v>
      </c>
      <c r="E3" s="11"/>
    </row>
    <row r="4" spans="1:10" ht="24" customHeight="1" x14ac:dyDescent="0.25">
      <c r="A4" s="6">
        <v>1</v>
      </c>
      <c r="B4" s="5" t="s">
        <v>18</v>
      </c>
      <c r="C4" s="5" t="s">
        <v>50</v>
      </c>
      <c r="D4" s="5" t="s">
        <v>51</v>
      </c>
      <c r="E4" s="5" t="s">
        <v>30</v>
      </c>
    </row>
    <row r="5" spans="1:10" ht="24" customHeight="1" x14ac:dyDescent="0.25">
      <c r="A5" s="6">
        <v>2</v>
      </c>
      <c r="B5" s="5" t="s">
        <v>19</v>
      </c>
      <c r="C5" s="5" t="s">
        <v>51</v>
      </c>
      <c r="D5" s="5" t="s">
        <v>52</v>
      </c>
      <c r="E5" s="5"/>
      <c r="F5" s="2" t="s">
        <v>65</v>
      </c>
      <c r="G5" s="2" t="s">
        <v>66</v>
      </c>
      <c r="H5" s="2" t="s">
        <v>67</v>
      </c>
      <c r="I5" s="2" t="s">
        <v>68</v>
      </c>
      <c r="J5" s="2" t="s">
        <v>69</v>
      </c>
    </row>
    <row r="6" spans="1:10" ht="24" customHeight="1" x14ac:dyDescent="0.25">
      <c r="A6" s="6">
        <v>3</v>
      </c>
      <c r="B6" s="5" t="s">
        <v>61</v>
      </c>
      <c r="C6" s="5"/>
      <c r="D6" s="5" t="s">
        <v>62</v>
      </c>
      <c r="E6" s="5"/>
      <c r="F6" s="2">
        <f>28-14</f>
        <v>14</v>
      </c>
      <c r="G6" s="2">
        <v>31</v>
      </c>
      <c r="H6" s="2">
        <v>30</v>
      </c>
      <c r="I6" s="2">
        <v>15</v>
      </c>
    </row>
    <row r="7" spans="1:10" ht="24" customHeight="1" x14ac:dyDescent="0.25">
      <c r="A7" s="6">
        <v>4</v>
      </c>
      <c r="B7" s="5" t="s">
        <v>63</v>
      </c>
      <c r="C7" s="5" t="s">
        <v>53</v>
      </c>
      <c r="D7" s="5" t="s">
        <v>64</v>
      </c>
      <c r="E7" s="5"/>
      <c r="I7" s="2">
        <f>31-15</f>
        <v>16</v>
      </c>
      <c r="J7" s="2">
        <v>14</v>
      </c>
    </row>
    <row r="8" spans="1:10" ht="24" customHeight="1" x14ac:dyDescent="0.25">
      <c r="A8" s="3">
        <v>5</v>
      </c>
    </row>
  </sheetData>
  <mergeCells count="2">
    <mergeCell ref="A1:E1"/>
    <mergeCell ref="C2:D2"/>
  </mergeCells>
  <pageMargins left="0.7" right="0.7" top="0.75" bottom="0.75" header="0.3" footer="0.3"/>
  <pageSetup scale="88"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F13" sqref="F13"/>
    </sheetView>
  </sheetViews>
  <sheetFormatPr defaultRowHeight="15.75" x14ac:dyDescent="0.25"/>
  <cols>
    <col min="1" max="1" width="4.85546875" style="2" bestFit="1" customWidth="1"/>
    <col min="2" max="2" width="16.5703125" style="2" bestFit="1" customWidth="1"/>
    <col min="3" max="3" width="44.85546875" style="2" customWidth="1"/>
    <col min="4" max="4" width="30.140625" style="2" bestFit="1" customWidth="1"/>
    <col min="5" max="5" width="16" style="3" bestFit="1" customWidth="1"/>
    <col min="6" max="6" width="11.28515625" style="2" customWidth="1"/>
    <col min="7" max="7" width="17" style="2" bestFit="1" customWidth="1"/>
    <col min="8" max="8" width="15" style="2" bestFit="1" customWidth="1"/>
    <col min="9" max="16384" width="9.140625" style="2"/>
  </cols>
  <sheetData>
    <row r="1" spans="1:9" x14ac:dyDescent="0.25">
      <c r="B1" s="15" t="s">
        <v>58</v>
      </c>
    </row>
    <row r="2" spans="1:9" x14ac:dyDescent="0.25">
      <c r="A2" s="5" t="s">
        <v>0</v>
      </c>
      <c r="B2" s="5" t="s">
        <v>1</v>
      </c>
      <c r="C2" s="5" t="s">
        <v>2</v>
      </c>
      <c r="D2" s="5" t="s">
        <v>3</v>
      </c>
      <c r="E2" s="4" t="s">
        <v>5</v>
      </c>
      <c r="F2" s="5" t="s">
        <v>47</v>
      </c>
      <c r="G2" s="5" t="s">
        <v>48</v>
      </c>
    </row>
    <row r="3" spans="1:9" ht="60" customHeight="1" x14ac:dyDescent="0.25">
      <c r="A3" s="26">
        <v>1</v>
      </c>
      <c r="B3" s="26">
        <v>33</v>
      </c>
      <c r="C3" s="29" t="s">
        <v>12</v>
      </c>
      <c r="D3" s="7" t="s">
        <v>4</v>
      </c>
      <c r="E3" s="4">
        <v>57</v>
      </c>
      <c r="F3" s="5"/>
      <c r="G3" s="5"/>
    </row>
    <row r="4" spans="1:9" x14ac:dyDescent="0.25">
      <c r="A4" s="26"/>
      <c r="B4" s="26"/>
      <c r="C4" s="29"/>
      <c r="D4" s="7" t="s">
        <v>6</v>
      </c>
      <c r="E4" s="4">
        <v>12</v>
      </c>
      <c r="F4" s="5"/>
      <c r="G4" s="5"/>
    </row>
    <row r="5" spans="1:9" ht="18.75" x14ac:dyDescent="0.3">
      <c r="A5" s="12"/>
      <c r="B5" s="12"/>
      <c r="C5" s="13"/>
      <c r="D5" s="9" t="s">
        <v>45</v>
      </c>
      <c r="E5" s="8">
        <f>SUM(E3:E4)</f>
        <v>69</v>
      </c>
      <c r="F5" s="6">
        <v>7000</v>
      </c>
      <c r="G5" s="6">
        <f>E5*F5</f>
        <v>483000</v>
      </c>
      <c r="H5" s="19">
        <v>275931</v>
      </c>
      <c r="I5" s="21">
        <f>(G5-H5)/G5</f>
        <v>0.42871428571428571</v>
      </c>
    </row>
    <row r="6" spans="1:9" ht="15" customHeight="1" x14ac:dyDescent="0.25">
      <c r="A6" s="26">
        <v>2</v>
      </c>
      <c r="B6" s="26">
        <v>11</v>
      </c>
      <c r="C6" s="25" t="s">
        <v>13</v>
      </c>
      <c r="D6" s="5" t="s">
        <v>7</v>
      </c>
      <c r="E6" s="4">
        <v>7.01</v>
      </c>
      <c r="F6" s="6"/>
      <c r="G6" s="6"/>
      <c r="H6" s="21">
        <f>(F5-3999)/F5</f>
        <v>0.42871428571428571</v>
      </c>
      <c r="I6" s="21"/>
    </row>
    <row r="7" spans="1:9" x14ac:dyDescent="0.25">
      <c r="A7" s="26"/>
      <c r="B7" s="26"/>
      <c r="C7" s="25"/>
      <c r="D7" s="5" t="s">
        <v>8</v>
      </c>
      <c r="E7" s="4">
        <v>10.5</v>
      </c>
      <c r="F7" s="6"/>
      <c r="G7" s="6"/>
      <c r="I7" s="21"/>
    </row>
    <row r="8" spans="1:9" x14ac:dyDescent="0.25">
      <c r="A8" s="26"/>
      <c r="B8" s="26"/>
      <c r="C8" s="25"/>
      <c r="D8" s="5" t="s">
        <v>9</v>
      </c>
      <c r="E8" s="4">
        <v>4.2</v>
      </c>
      <c r="F8" s="6"/>
      <c r="G8" s="6"/>
      <c r="I8" s="21"/>
    </row>
    <row r="9" spans="1:9" x14ac:dyDescent="0.25">
      <c r="A9" s="26"/>
      <c r="B9" s="26"/>
      <c r="C9" s="25"/>
      <c r="D9" s="5" t="s">
        <v>10</v>
      </c>
      <c r="E9" s="4">
        <v>32.5</v>
      </c>
      <c r="F9" s="6"/>
      <c r="G9" s="6"/>
      <c r="I9" s="21"/>
    </row>
    <row r="10" spans="1:9" x14ac:dyDescent="0.25">
      <c r="A10" s="26"/>
      <c r="B10" s="26"/>
      <c r="C10" s="25"/>
      <c r="D10" s="5" t="s">
        <v>11</v>
      </c>
      <c r="E10" s="4">
        <v>6.4</v>
      </c>
      <c r="F10" s="6"/>
      <c r="G10" s="6"/>
      <c r="I10" s="21"/>
    </row>
    <row r="11" spans="1:9" x14ac:dyDescent="0.25">
      <c r="A11" s="26"/>
      <c r="B11" s="26"/>
      <c r="C11" s="25"/>
      <c r="D11" s="5" t="s">
        <v>43</v>
      </c>
      <c r="E11" s="4">
        <v>31.54</v>
      </c>
      <c r="F11" s="6"/>
      <c r="G11" s="16"/>
      <c r="I11" s="21"/>
    </row>
    <row r="12" spans="1:9" ht="31.5" x14ac:dyDescent="0.25">
      <c r="A12" s="26"/>
      <c r="B12" s="26"/>
      <c r="C12" s="25"/>
      <c r="D12" s="7" t="s">
        <v>44</v>
      </c>
      <c r="E12" s="4">
        <v>9.6199999999999992</v>
      </c>
      <c r="F12" s="6"/>
      <c r="G12" s="6"/>
      <c r="I12" s="21"/>
    </row>
    <row r="13" spans="1:9" ht="18.75" x14ac:dyDescent="0.3">
      <c r="A13" s="5"/>
      <c r="B13" s="5"/>
      <c r="C13" s="5"/>
      <c r="D13" s="11" t="s">
        <v>46</v>
      </c>
      <c r="E13" s="10">
        <f>SUM(E6:E12)</f>
        <v>101.77</v>
      </c>
      <c r="F13" s="6">
        <v>6500</v>
      </c>
      <c r="G13" s="6">
        <f>E13*F13</f>
        <v>661505</v>
      </c>
      <c r="H13" s="20">
        <v>406978.23</v>
      </c>
      <c r="I13" s="21">
        <f>(G13-H13)/G13</f>
        <v>0.38476923076923081</v>
      </c>
    </row>
    <row r="14" spans="1:9" x14ac:dyDescent="0.25">
      <c r="A14" s="5"/>
      <c r="B14" s="5"/>
      <c r="C14" s="5"/>
      <c r="D14" s="5" t="s">
        <v>49</v>
      </c>
      <c r="E14" s="4"/>
      <c r="F14" s="5"/>
      <c r="G14" s="17">
        <f>G5+G13</f>
        <v>1144505</v>
      </c>
      <c r="H14" s="21">
        <f>(F13-3999)/F13</f>
        <v>0.38476923076923075</v>
      </c>
      <c r="I14" s="21"/>
    </row>
    <row r="15" spans="1:9" x14ac:dyDescent="0.25">
      <c r="D15" s="2" t="s">
        <v>60</v>
      </c>
      <c r="G15" s="18">
        <f>2%*G14</f>
        <v>22890.100000000002</v>
      </c>
    </row>
    <row r="16" spans="1:9" x14ac:dyDescent="0.25">
      <c r="G16" s="2">
        <v>682909.23</v>
      </c>
    </row>
    <row r="17" spans="4:7" x14ac:dyDescent="0.25">
      <c r="G17" s="22">
        <f>G14-G16</f>
        <v>461595.77</v>
      </c>
    </row>
    <row r="18" spans="4:7" x14ac:dyDescent="0.25">
      <c r="G18" s="22">
        <f>20%*G14</f>
        <v>228901</v>
      </c>
    </row>
    <row r="19" spans="4:7" x14ac:dyDescent="0.25">
      <c r="D19" s="2" t="s">
        <v>75</v>
      </c>
      <c r="E19" s="23">
        <f>20%*G16</f>
        <v>136581.84599999999</v>
      </c>
      <c r="G19" s="24">
        <f>G17-G18</f>
        <v>232694.77000000002</v>
      </c>
    </row>
    <row r="20" spans="4:7" x14ac:dyDescent="0.25">
      <c r="G20" s="22"/>
    </row>
  </sheetData>
  <mergeCells count="6">
    <mergeCell ref="C3:C4"/>
    <mergeCell ref="A3:A4"/>
    <mergeCell ref="B3:B4"/>
    <mergeCell ref="C6:C12"/>
    <mergeCell ref="B6:B12"/>
    <mergeCell ref="A6:A12"/>
  </mergeCells>
  <pageMargins left="0.7" right="0.7" top="0.75" bottom="0.75" header="0.3" footer="0.3"/>
  <pageSetup scale="81"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13" sqref="C13"/>
    </sheetView>
  </sheetViews>
  <sheetFormatPr defaultRowHeight="24" customHeight="1" x14ac:dyDescent="0.25"/>
  <cols>
    <col min="1" max="1" width="9.140625" style="3"/>
    <col min="2" max="2" width="42.7109375" style="2" bestFit="1" customWidth="1"/>
    <col min="3" max="3" width="13.85546875" style="2" customWidth="1"/>
    <col min="4" max="4" width="11.28515625" style="2" bestFit="1" customWidth="1"/>
    <col min="5" max="5" width="24.7109375" style="2" bestFit="1" customWidth="1"/>
    <col min="6" max="16384" width="9.140625" style="2"/>
  </cols>
  <sheetData>
    <row r="1" spans="1:8" ht="24" customHeight="1" x14ac:dyDescent="0.25">
      <c r="A1" s="27" t="s">
        <v>57</v>
      </c>
      <c r="B1" s="27"/>
      <c r="C1" s="27"/>
      <c r="D1" s="27"/>
      <c r="E1" s="27"/>
    </row>
    <row r="2" spans="1:8" ht="24" customHeight="1" x14ac:dyDescent="0.25">
      <c r="A2" s="6"/>
      <c r="B2" s="5"/>
      <c r="C2" s="28" t="s">
        <v>15</v>
      </c>
      <c r="D2" s="28"/>
      <c r="E2" s="5"/>
    </row>
    <row r="3" spans="1:8" ht="24" customHeight="1" x14ac:dyDescent="0.25">
      <c r="A3" s="10" t="s">
        <v>0</v>
      </c>
      <c r="B3" s="11" t="s">
        <v>14</v>
      </c>
      <c r="C3" s="11" t="s">
        <v>17</v>
      </c>
      <c r="D3" s="11" t="s">
        <v>16</v>
      </c>
      <c r="E3" s="11"/>
    </row>
    <row r="4" spans="1:8" ht="24" customHeight="1" x14ac:dyDescent="0.25">
      <c r="A4" s="6">
        <v>1</v>
      </c>
      <c r="B4" s="5" t="s">
        <v>18</v>
      </c>
      <c r="C4" s="5" t="s">
        <v>50</v>
      </c>
      <c r="D4" s="5" t="s">
        <v>51</v>
      </c>
      <c r="E4" s="5" t="s">
        <v>30</v>
      </c>
    </row>
    <row r="5" spans="1:8" ht="24" customHeight="1" x14ac:dyDescent="0.25">
      <c r="A5" s="6">
        <v>2</v>
      </c>
      <c r="B5" s="5" t="s">
        <v>19</v>
      </c>
      <c r="C5" s="5" t="s">
        <v>51</v>
      </c>
      <c r="D5" s="5" t="s">
        <v>52</v>
      </c>
      <c r="E5" s="5"/>
    </row>
    <row r="6" spans="1:8" ht="24" customHeight="1" x14ac:dyDescent="0.25">
      <c r="A6" s="6">
        <v>3</v>
      </c>
      <c r="B6" s="5" t="s">
        <v>20</v>
      </c>
      <c r="C6" s="5" t="s">
        <v>53</v>
      </c>
      <c r="D6" s="5" t="s">
        <v>54</v>
      </c>
      <c r="E6" s="5"/>
    </row>
    <row r="7" spans="1:8" ht="24" customHeight="1" x14ac:dyDescent="0.25">
      <c r="A7" s="6">
        <v>4</v>
      </c>
      <c r="B7" s="5" t="s">
        <v>22</v>
      </c>
      <c r="C7" s="5" t="s">
        <v>71</v>
      </c>
      <c r="D7" s="5"/>
      <c r="E7" s="5"/>
    </row>
    <row r="8" spans="1:8" ht="24" customHeight="1" x14ac:dyDescent="0.25">
      <c r="A8" s="6">
        <v>5</v>
      </c>
      <c r="B8" s="5" t="s">
        <v>21</v>
      </c>
      <c r="C8" s="5" t="s">
        <v>71</v>
      </c>
      <c r="D8" s="5"/>
      <c r="E8" s="5" t="s">
        <v>55</v>
      </c>
    </row>
    <row r="9" spans="1:8" ht="24" customHeight="1" x14ac:dyDescent="0.25">
      <c r="A9" s="6">
        <v>6</v>
      </c>
      <c r="B9" s="5" t="s">
        <v>23</v>
      </c>
      <c r="C9" s="5" t="s">
        <v>72</v>
      </c>
      <c r="D9" s="5"/>
      <c r="E9" s="5"/>
    </row>
    <row r="10" spans="1:8" ht="24" customHeight="1" x14ac:dyDescent="0.25">
      <c r="A10" s="6">
        <v>7</v>
      </c>
      <c r="B10" s="5" t="s">
        <v>27</v>
      </c>
      <c r="C10" s="5" t="s">
        <v>72</v>
      </c>
      <c r="D10" s="5"/>
      <c r="E10" s="5"/>
    </row>
    <row r="11" spans="1:8" ht="30.75" customHeight="1" x14ac:dyDescent="0.25">
      <c r="A11" s="6">
        <v>8</v>
      </c>
      <c r="B11" s="7" t="s">
        <v>24</v>
      </c>
      <c r="C11" s="5" t="s">
        <v>73</v>
      </c>
      <c r="D11" s="5"/>
      <c r="E11" s="5" t="s">
        <v>56</v>
      </c>
    </row>
    <row r="12" spans="1:8" ht="24" customHeight="1" x14ac:dyDescent="0.25">
      <c r="A12" s="6">
        <v>9</v>
      </c>
      <c r="B12" s="5" t="s">
        <v>25</v>
      </c>
      <c r="C12" s="5" t="s">
        <v>73</v>
      </c>
      <c r="D12" s="5"/>
      <c r="E12" s="5"/>
    </row>
    <row r="13" spans="1:8" ht="24" customHeight="1" x14ac:dyDescent="0.25">
      <c r="A13" s="6">
        <v>10</v>
      </c>
      <c r="B13" s="5" t="s">
        <v>26</v>
      </c>
      <c r="C13" s="5" t="s">
        <v>74</v>
      </c>
      <c r="D13" s="5"/>
      <c r="E13" s="5"/>
      <c r="F13" s="2" t="s">
        <v>66</v>
      </c>
      <c r="G13" s="2" t="s">
        <v>67</v>
      </c>
      <c r="H13" s="2" t="s">
        <v>68</v>
      </c>
    </row>
    <row r="14" spans="1:8" ht="24" customHeight="1" x14ac:dyDescent="0.25">
      <c r="A14" s="3">
        <v>11</v>
      </c>
      <c r="B14" s="2" t="s">
        <v>70</v>
      </c>
      <c r="F14" s="2">
        <f>30-3</f>
        <v>27</v>
      </c>
      <c r="G14" s="2">
        <v>30</v>
      </c>
      <c r="H14" s="2">
        <v>3</v>
      </c>
    </row>
  </sheetData>
  <mergeCells count="2">
    <mergeCell ref="C2:D2"/>
    <mergeCell ref="A1:E1"/>
  </mergeCells>
  <pageMargins left="0.7" right="0.7" top="0.75" bottom="0.75" header="0.3" footer="0.3"/>
  <pageSetup scale="88"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J23" sqref="J23"/>
    </sheetView>
  </sheetViews>
  <sheetFormatPr defaultRowHeight="15" x14ac:dyDescent="0.25"/>
  <cols>
    <col min="1" max="1" width="9.140625" style="1"/>
    <col min="2" max="2" width="16.5703125" bestFit="1" customWidth="1"/>
    <col min="3" max="3" width="13.140625" customWidth="1"/>
  </cols>
  <sheetData>
    <row r="1" spans="1:4" x14ac:dyDescent="0.25">
      <c r="A1" s="30" t="s">
        <v>29</v>
      </c>
      <c r="B1" s="30"/>
      <c r="C1" s="30"/>
      <c r="D1" s="30"/>
    </row>
    <row r="2" spans="1:4" x14ac:dyDescent="0.25">
      <c r="A2" s="1" t="s">
        <v>0</v>
      </c>
      <c r="B2" t="s">
        <v>31</v>
      </c>
      <c r="C2" t="s">
        <v>32</v>
      </c>
    </row>
    <row r="3" spans="1:4" x14ac:dyDescent="0.25">
      <c r="A3" s="1">
        <v>1</v>
      </c>
      <c r="B3" t="s">
        <v>33</v>
      </c>
      <c r="C3" t="s">
        <v>34</v>
      </c>
    </row>
    <row r="4" spans="1:4" x14ac:dyDescent="0.25">
      <c r="A4" s="1">
        <v>2</v>
      </c>
      <c r="B4" t="s">
        <v>35</v>
      </c>
      <c r="C4" t="s">
        <v>36</v>
      </c>
    </row>
    <row r="5" spans="1:4" x14ac:dyDescent="0.25">
      <c r="A5" s="1">
        <v>3</v>
      </c>
      <c r="B5" t="s">
        <v>37</v>
      </c>
      <c r="C5" t="s">
        <v>36</v>
      </c>
    </row>
    <row r="6" spans="1:4" x14ac:dyDescent="0.25">
      <c r="A6" s="1">
        <v>4</v>
      </c>
      <c r="B6" t="s">
        <v>38</v>
      </c>
      <c r="C6" t="s">
        <v>39</v>
      </c>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F12" sqref="F12:F13"/>
    </sheetView>
  </sheetViews>
  <sheetFormatPr defaultRowHeight="15" x14ac:dyDescent="0.25"/>
  <cols>
    <col min="2" max="2" width="18.85546875" bestFit="1" customWidth="1"/>
    <col min="3" max="3" width="12.140625" bestFit="1" customWidth="1"/>
  </cols>
  <sheetData>
    <row r="1" spans="1:3" x14ac:dyDescent="0.25">
      <c r="A1" t="s">
        <v>28</v>
      </c>
    </row>
    <row r="3" spans="1:3" x14ac:dyDescent="0.25">
      <c r="A3" t="s">
        <v>0</v>
      </c>
      <c r="B3" t="s">
        <v>31</v>
      </c>
      <c r="C3" t="s">
        <v>32</v>
      </c>
    </row>
    <row r="4" spans="1:3" x14ac:dyDescent="0.25">
      <c r="A4">
        <v>1</v>
      </c>
      <c r="B4" t="s">
        <v>40</v>
      </c>
      <c r="C4" t="s">
        <v>42</v>
      </c>
    </row>
    <row r="5" spans="1:3" x14ac:dyDescent="0.25">
      <c r="A5">
        <v>2</v>
      </c>
      <c r="B5" t="s">
        <v>41</v>
      </c>
      <c r="C5" t="s">
        <v>36</v>
      </c>
    </row>
    <row r="6" spans="1:3" x14ac:dyDescent="0.25">
      <c r="A6">
        <v>3</v>
      </c>
      <c r="B6" t="s">
        <v>38</v>
      </c>
      <c r="C6"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Measurement form</vt:lpstr>
      <vt:lpstr>Schedule (2)</vt:lpstr>
      <vt:lpstr>Estimate</vt:lpstr>
      <vt:lpstr>Schedule</vt:lpstr>
      <vt:lpstr>tender opening member</vt:lpstr>
      <vt:lpstr>Tender Evaluation memeber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2023-01-26T05:39:21Z</dcterms:modified>
</cp:coreProperties>
</file>